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G:\My Drive\CONG TAC DANG 2018\THU - NOP DANG PHI 2018\"/>
    </mc:Choice>
  </mc:AlternateContent>
  <xr:revisionPtr revIDLastSave="0" documentId="13_ncr:1_{863CE92E-4C6C-4790-B4B2-399C3E572E8B}" xr6:coauthVersionLast="45" xr6:coauthVersionMax="45" xr10:uidLastSave="{00000000-0000-0000-0000-000000000000}"/>
  <bookViews>
    <workbookView xWindow="-120" yWindow="-120" windowWidth="24240" windowHeight="13290" tabRatio="1000" activeTab="1" xr2:uid="{00000000-000D-0000-FFFF-FFFF00000000}"/>
  </bookViews>
  <sheets>
    <sheet name="t1.2020" sheetId="11" r:id="rId1"/>
    <sheet name="theo doi thu chi DP" sheetId="27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1" l="1"/>
  <c r="D17" i="27" l="1"/>
  <c r="I20" i="27"/>
  <c r="E15" i="27" s="1"/>
  <c r="E17" i="27" s="1"/>
  <c r="J15" i="11" l="1"/>
  <c r="B15" i="27" l="1"/>
  <c r="C15" i="27" s="1"/>
  <c r="B14" i="27" l="1"/>
  <c r="C14" i="27" s="1"/>
  <c r="B11" i="27" l="1"/>
  <c r="C11" i="27" s="1"/>
  <c r="B12" i="27"/>
  <c r="C12" i="27" s="1"/>
  <c r="B13" i="27"/>
  <c r="C13" i="27" s="1"/>
  <c r="B10" i="27" l="1"/>
  <c r="C10" i="27" s="1"/>
  <c r="B9" i="27" l="1"/>
  <c r="C9" i="27" s="1"/>
  <c r="B8" i="27" l="1"/>
  <c r="C8" i="27" s="1"/>
  <c r="B7" i="27" l="1"/>
  <c r="C7" i="27" s="1"/>
  <c r="B6" i="27" l="1"/>
  <c r="C6" i="27" s="1"/>
  <c r="B5" i="27" l="1"/>
  <c r="C5" i="27" s="1"/>
  <c r="G16" i="11"/>
  <c r="G20" i="11"/>
  <c r="G24" i="11" l="1"/>
  <c r="B4" i="27"/>
  <c r="G21" i="11"/>
  <c r="G25" i="11" s="1"/>
  <c r="G22" i="11" s="1"/>
  <c r="G28" i="11" s="1"/>
  <c r="F4" i="27" l="1"/>
  <c r="F5" i="27" s="1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B17" i="27"/>
  <c r="C4" i="27"/>
  <c r="C17" i="27" s="1"/>
  <c r="G18" i="11"/>
  <c r="G27" i="11" s="1"/>
</calcChain>
</file>

<file path=xl/sharedStrings.xml><?xml version="1.0" encoding="utf-8"?>
<sst xmlns="http://schemas.openxmlformats.org/spreadsheetml/2006/main" count="89" uniqueCount="70">
  <si>
    <t>ĐẢNG CỘNG SẢN VIỆT NAM</t>
  </si>
  <si>
    <t>BÁO CÁO THU, NỘP ĐẢNG PHÍ</t>
  </si>
  <si>
    <t>TT</t>
  </si>
  <si>
    <t>Chỉ tiêu</t>
  </si>
  <si>
    <t>Đơn vị</t>
  </si>
  <si>
    <t>tính</t>
  </si>
  <si>
    <t>Mã</t>
  </si>
  <si>
    <t>số</t>
  </si>
  <si>
    <t>Đảng bộ</t>
  </si>
  <si>
    <t>Xã</t>
  </si>
  <si>
    <t>phường</t>
  </si>
  <si>
    <t>thị trấn</t>
  </si>
  <si>
    <t>khác</t>
  </si>
  <si>
    <t>Cộng</t>
  </si>
  <si>
    <t>Ghi</t>
  </si>
  <si>
    <t>chú</t>
  </si>
  <si>
    <t>A</t>
  </si>
  <si>
    <t>B</t>
  </si>
  <si>
    <t>C</t>
  </si>
  <si>
    <t>D</t>
  </si>
  <si>
    <t>4=1+2+3</t>
  </si>
  <si>
    <t>E</t>
  </si>
  <si>
    <t>I</t>
  </si>
  <si>
    <t>Tổng số đảng viên đến cuối kỳ báo cáo</t>
  </si>
  <si>
    <t>Người</t>
  </si>
  <si>
    <t>II</t>
  </si>
  <si>
    <t>Đảng phí đã thu được từ chi bộ của cấp báo cáo</t>
  </si>
  <si>
    <t>Đồng</t>
  </si>
  <si>
    <t>Kỳ báo cáo</t>
  </si>
  <si>
    <t>Từ đầu năm đến cuối kỳ báo cáo</t>
  </si>
  <si>
    <t>III</t>
  </si>
  <si>
    <t>Đảng phí trích giữ lại ở các cấp</t>
  </si>
  <si>
    <t>Kỳ báo cáo (05+06+07)</t>
  </si>
  <si>
    <t>1.1</t>
  </si>
  <si>
    <t>Chi bộ, đảng bộ bộ phận</t>
  </si>
  <si>
    <t>1.2</t>
  </si>
  <si>
    <t>Tổ chức cơ sở đảng</t>
  </si>
  <si>
    <t>1.3</t>
  </si>
  <si>
    <t>Cấp trên cơ sở</t>
  </si>
  <si>
    <t>Từ đầu năm đến cuối kỳ báo cáo (09+10+11)</t>
  </si>
  <si>
    <t>2.1</t>
  </si>
  <si>
    <t>2.2</t>
  </si>
  <si>
    <t>2.3</t>
  </si>
  <si>
    <t>IV</t>
  </si>
  <si>
    <t>Đảng phí nộp cấp trên của cấp báo cáo</t>
  </si>
  <si>
    <t>Số phải nộp kỳ báo cáo (02-04)</t>
  </si>
  <si>
    <t>Từ đầu năm đến cuối kỳ báo cáo (03-08)</t>
  </si>
  <si>
    <t>Số nợ còn chưa nộp cấp trên đến cuối kỳ báo cáo</t>
  </si>
  <si>
    <t xml:space="preserve">    (Ban hành theo công văn số 141-CV/VPTW/nb,
ngày 17-3-2011 của văn phòng Trung ương Đảng)</t>
  </si>
  <si>
    <t>Mẫu báo cáo B01/ĐP</t>
  </si>
  <si>
    <r>
      <t>Đơn vị nhận báo cáo:  Đảng bộ Trường Đại học Trà Vinh</t>
    </r>
    <r>
      <rPr>
        <b/>
        <sz val="14"/>
        <color theme="1"/>
        <rFont val="Times New Roman"/>
        <family val="1"/>
      </rPr>
      <t xml:space="preserve">               </t>
    </r>
  </si>
  <si>
    <t>Doanh</t>
  </si>
  <si>
    <t xml:space="preserve">Đảng bộ  </t>
  </si>
  <si>
    <t>nghiệp</t>
  </si>
  <si>
    <t>T/M Cấp ủy</t>
  </si>
  <si>
    <t>Người lập</t>
  </si>
  <si>
    <t>Thu</t>
  </si>
  <si>
    <t>Chi</t>
  </si>
  <si>
    <t>Tồn</t>
  </si>
  <si>
    <t xml:space="preserve">                     </t>
  </si>
  <si>
    <t>Đại hội</t>
  </si>
  <si>
    <t xml:space="preserve">Ăn: </t>
  </si>
  <si>
    <t>Trái cây, dĩa</t>
  </si>
  <si>
    <t>Photo văn kiện</t>
  </si>
  <si>
    <t>VPK tháng 12</t>
  </si>
  <si>
    <t>Tháng 01 năm 2020</t>
  </si>
  <si>
    <t>Ngày 30 tháng 01 năm 2020</t>
  </si>
  <si>
    <t>Dương Thị C</t>
  </si>
  <si>
    <r>
      <t xml:space="preserve">Đơn vị báo cáo: </t>
    </r>
    <r>
      <rPr>
        <b/>
        <sz val="14"/>
        <color theme="1"/>
        <rFont val="Times New Roman"/>
        <family val="1"/>
      </rPr>
      <t>Chi bộ…</t>
    </r>
  </si>
  <si>
    <t>THEO DÕI ĐẢNG PHÍ ĐẾN ….......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</si>
</sst>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.5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9" fontId="6" fillId="0" borderId="1" xfId="2" applyFont="1" applyBorder="1" applyAlignment="1">
      <alignment vertical="center" wrapText="1"/>
    </xf>
    <xf numFmtId="165" fontId="6" fillId="0" borderId="0" xfId="0" applyNumberFormat="1" applyFont="1"/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11" fillId="0" borderId="1" xfId="0" applyNumberFormat="1" applyFont="1" applyBorder="1"/>
    <xf numFmtId="165" fontId="0" fillId="0" borderId="0" xfId="1" applyNumberFormat="1" applyFont="1"/>
    <xf numFmtId="165" fontId="0" fillId="0" borderId="0" xfId="0" applyNumberFormat="1"/>
    <xf numFmtId="9" fontId="0" fillId="0" borderId="1" xfId="0" applyNumberFormat="1" applyBorder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u%20dang%20phi%20na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018"/>
    </sheetNames>
    <sheetDataSet>
      <sheetData sheetId="0">
        <row r="24">
          <cell r="J24">
            <v>942520</v>
          </cell>
          <cell r="K24">
            <v>354420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activeCell="P15" sqref="P15"/>
    </sheetView>
  </sheetViews>
  <sheetFormatPr defaultColWidth="9.125" defaultRowHeight="15" x14ac:dyDescent="0.25"/>
  <cols>
    <col min="1" max="1" width="9.125" style="3"/>
    <col min="2" max="2" width="23.375" style="3" customWidth="1"/>
    <col min="3" max="6" width="9.125" style="3"/>
    <col min="7" max="7" width="11.25" style="3" bestFit="1" customWidth="1"/>
    <col min="8" max="8" width="9.125" style="3"/>
    <col min="9" max="9" width="5" style="3" customWidth="1"/>
    <col min="10" max="10" width="10.625" style="3" bestFit="1" customWidth="1"/>
    <col min="11" max="20" width="9.125" style="3"/>
    <col min="21" max="21" width="10.375" style="3" customWidth="1"/>
    <col min="22" max="16384" width="9.125" style="3"/>
  </cols>
  <sheetData>
    <row r="1" spans="1:11" ht="18" customHeight="1" x14ac:dyDescent="0.25">
      <c r="A1" s="1" t="s">
        <v>0</v>
      </c>
      <c r="D1" s="30" t="s">
        <v>49</v>
      </c>
      <c r="E1" s="30"/>
      <c r="F1" s="30"/>
      <c r="G1" s="30"/>
      <c r="H1" s="30"/>
      <c r="I1" s="30"/>
    </row>
    <row r="2" spans="1:11" ht="31.5" customHeight="1" x14ac:dyDescent="0.25">
      <c r="A2" s="2" t="s">
        <v>68</v>
      </c>
      <c r="C2" s="2"/>
      <c r="D2" s="31" t="s">
        <v>48</v>
      </c>
      <c r="E2" s="31"/>
      <c r="F2" s="31"/>
      <c r="G2" s="31"/>
      <c r="H2" s="31"/>
      <c r="I2" s="31"/>
    </row>
    <row r="3" spans="1:11" ht="18.75" x14ac:dyDescent="0.25">
      <c r="A3" s="2" t="s">
        <v>50</v>
      </c>
    </row>
    <row r="4" spans="1:11" ht="7.5" customHeight="1" x14ac:dyDescent="0.25">
      <c r="A4" s="1"/>
    </row>
    <row r="5" spans="1:11" ht="18.75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11" ht="16.5" x14ac:dyDescent="0.25">
      <c r="A6" s="33" t="s">
        <v>65</v>
      </c>
      <c r="B6" s="33"/>
      <c r="C6" s="33"/>
      <c r="D6" s="33"/>
      <c r="E6" s="33"/>
      <c r="F6" s="33"/>
      <c r="G6" s="33"/>
      <c r="H6" s="33"/>
      <c r="I6" s="33"/>
    </row>
    <row r="7" spans="1:11" ht="9.75" customHeigh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x14ac:dyDescent="0.25">
      <c r="A8" s="34" t="s">
        <v>2</v>
      </c>
      <c r="B8" s="34" t="s">
        <v>3</v>
      </c>
      <c r="C8" s="14" t="s">
        <v>4</v>
      </c>
      <c r="D8" s="14" t="s">
        <v>6</v>
      </c>
      <c r="E8" s="14" t="s">
        <v>8</v>
      </c>
      <c r="F8" s="14" t="s">
        <v>52</v>
      </c>
      <c r="G8" s="14" t="s">
        <v>8</v>
      </c>
      <c r="H8" s="34" t="s">
        <v>13</v>
      </c>
      <c r="I8" s="14" t="s">
        <v>14</v>
      </c>
    </row>
    <row r="9" spans="1:11" x14ac:dyDescent="0.25">
      <c r="A9" s="35"/>
      <c r="B9" s="35"/>
      <c r="C9" s="15" t="s">
        <v>5</v>
      </c>
      <c r="D9" s="15" t="s">
        <v>7</v>
      </c>
      <c r="E9" s="15" t="s">
        <v>9</v>
      </c>
      <c r="F9" s="15" t="s">
        <v>51</v>
      </c>
      <c r="G9" s="15" t="s">
        <v>12</v>
      </c>
      <c r="H9" s="35"/>
      <c r="I9" s="15" t="s">
        <v>15</v>
      </c>
    </row>
    <row r="10" spans="1:11" x14ac:dyDescent="0.25">
      <c r="A10" s="35"/>
      <c r="B10" s="35"/>
      <c r="C10" s="11"/>
      <c r="D10" s="11"/>
      <c r="E10" s="15" t="s">
        <v>10</v>
      </c>
      <c r="F10" s="15" t="s">
        <v>53</v>
      </c>
      <c r="G10" s="11"/>
      <c r="H10" s="35"/>
      <c r="I10" s="11"/>
    </row>
    <row r="11" spans="1:11" x14ac:dyDescent="0.25">
      <c r="A11" s="36"/>
      <c r="B11" s="36"/>
      <c r="C11" s="12"/>
      <c r="D11" s="12"/>
      <c r="E11" s="16" t="s">
        <v>11</v>
      </c>
      <c r="F11" s="12"/>
      <c r="G11" s="12"/>
      <c r="H11" s="36"/>
      <c r="I11" s="12"/>
    </row>
    <row r="12" spans="1:11" x14ac:dyDescent="0.25">
      <c r="A12" s="4" t="s">
        <v>16</v>
      </c>
      <c r="B12" s="4" t="s">
        <v>17</v>
      </c>
      <c r="C12" s="4" t="s">
        <v>18</v>
      </c>
      <c r="D12" s="4" t="s">
        <v>19</v>
      </c>
      <c r="E12" s="4">
        <v>1</v>
      </c>
      <c r="F12" s="4">
        <v>2</v>
      </c>
      <c r="G12" s="4">
        <v>3</v>
      </c>
      <c r="H12" s="4" t="s">
        <v>20</v>
      </c>
      <c r="I12" s="4" t="s">
        <v>21</v>
      </c>
    </row>
    <row r="13" spans="1:11" ht="28.5" x14ac:dyDescent="0.25">
      <c r="A13" s="4" t="s">
        <v>22</v>
      </c>
      <c r="B13" s="5" t="s">
        <v>23</v>
      </c>
      <c r="C13" s="6" t="s">
        <v>24</v>
      </c>
      <c r="D13" s="6">
        <v>1</v>
      </c>
      <c r="E13" s="8"/>
      <c r="F13" s="8"/>
      <c r="G13" s="8">
        <v>17</v>
      </c>
      <c r="H13" s="8"/>
      <c r="I13" s="8"/>
    </row>
    <row r="14" spans="1:11" ht="30" customHeight="1" x14ac:dyDescent="0.25">
      <c r="A14" s="4" t="s">
        <v>25</v>
      </c>
      <c r="B14" s="5" t="s">
        <v>26</v>
      </c>
      <c r="C14" s="6" t="s">
        <v>27</v>
      </c>
      <c r="D14" s="6"/>
      <c r="E14" s="8"/>
      <c r="F14" s="8"/>
      <c r="G14" s="8"/>
      <c r="H14" s="8"/>
      <c r="I14" s="8"/>
    </row>
    <row r="15" spans="1:11" ht="18.95" customHeight="1" x14ac:dyDescent="0.25">
      <c r="A15" s="6">
        <v>1</v>
      </c>
      <c r="B15" s="7" t="s">
        <v>28</v>
      </c>
      <c r="C15" s="6" t="s">
        <v>27</v>
      </c>
      <c r="D15" s="6">
        <v>2</v>
      </c>
      <c r="E15" s="8"/>
      <c r="F15" s="8"/>
      <c r="G15" s="8">
        <f>'[1]01.2018'!$J$24-'[1]01.2018'!$K$24</f>
        <v>588100</v>
      </c>
      <c r="H15" s="8"/>
      <c r="I15" s="8"/>
      <c r="J15" s="10">
        <f>G15*70%</f>
        <v>411670</v>
      </c>
      <c r="K15" s="10"/>
    </row>
    <row r="16" spans="1:11" ht="27.75" customHeight="1" x14ac:dyDescent="0.25">
      <c r="A16" s="6">
        <v>2</v>
      </c>
      <c r="B16" s="7" t="s">
        <v>29</v>
      </c>
      <c r="C16" s="6" t="s">
        <v>27</v>
      </c>
      <c r="D16" s="6">
        <v>3</v>
      </c>
      <c r="E16" s="8"/>
      <c r="F16" s="8"/>
      <c r="G16" s="8">
        <f>G15</f>
        <v>588100</v>
      </c>
      <c r="H16" s="8"/>
      <c r="I16" s="8"/>
    </row>
    <row r="17" spans="1:9" ht="31.5" customHeight="1" x14ac:dyDescent="0.25">
      <c r="A17" s="4" t="s">
        <v>30</v>
      </c>
      <c r="B17" s="5" t="s">
        <v>31</v>
      </c>
      <c r="C17" s="6" t="s">
        <v>27</v>
      </c>
      <c r="D17" s="6"/>
      <c r="E17" s="8"/>
      <c r="F17" s="8"/>
      <c r="G17" s="8"/>
      <c r="H17" s="8"/>
      <c r="I17" s="8"/>
    </row>
    <row r="18" spans="1:9" ht="18.95" customHeight="1" x14ac:dyDescent="0.25">
      <c r="A18" s="6">
        <v>1</v>
      </c>
      <c r="B18" s="7" t="s">
        <v>32</v>
      </c>
      <c r="C18" s="6" t="s">
        <v>27</v>
      </c>
      <c r="D18" s="6">
        <v>4</v>
      </c>
      <c r="E18" s="8"/>
      <c r="F18" s="8"/>
      <c r="G18" s="8">
        <f>SUM(G19:G21)</f>
        <v>299931</v>
      </c>
      <c r="H18" s="8"/>
      <c r="I18" s="8"/>
    </row>
    <row r="19" spans="1:9" ht="18.95" customHeight="1" x14ac:dyDescent="0.25">
      <c r="A19" s="6" t="s">
        <v>33</v>
      </c>
      <c r="B19" s="7" t="s">
        <v>34</v>
      </c>
      <c r="C19" s="6" t="s">
        <v>27</v>
      </c>
      <c r="D19" s="6">
        <v>5</v>
      </c>
      <c r="E19" s="8"/>
      <c r="F19" s="8"/>
      <c r="G19" s="8"/>
      <c r="H19" s="8"/>
      <c r="I19" s="8"/>
    </row>
    <row r="20" spans="1:9" ht="18.95" customHeight="1" x14ac:dyDescent="0.25">
      <c r="A20" s="6" t="s">
        <v>35</v>
      </c>
      <c r="B20" s="7" t="s">
        <v>36</v>
      </c>
      <c r="C20" s="6" t="s">
        <v>27</v>
      </c>
      <c r="D20" s="6">
        <v>6</v>
      </c>
      <c r="E20" s="8"/>
      <c r="F20" s="8"/>
      <c r="G20" s="17">
        <f>G15*I20</f>
        <v>176430</v>
      </c>
      <c r="H20" s="8"/>
      <c r="I20" s="9">
        <v>0.3</v>
      </c>
    </row>
    <row r="21" spans="1:9" ht="18.95" customHeight="1" x14ac:dyDescent="0.25">
      <c r="A21" s="6" t="s">
        <v>37</v>
      </c>
      <c r="B21" s="7" t="s">
        <v>38</v>
      </c>
      <c r="C21" s="6" t="s">
        <v>27</v>
      </c>
      <c r="D21" s="6">
        <v>7</v>
      </c>
      <c r="E21" s="8"/>
      <c r="F21" s="8"/>
      <c r="G21" s="18">
        <f>(G15-G20)* 30%</f>
        <v>123501</v>
      </c>
      <c r="H21" s="8"/>
      <c r="I21" s="9"/>
    </row>
    <row r="22" spans="1:9" ht="30" x14ac:dyDescent="0.25">
      <c r="A22" s="6">
        <v>2</v>
      </c>
      <c r="B22" s="7" t="s">
        <v>39</v>
      </c>
      <c r="C22" s="6" t="s">
        <v>27</v>
      </c>
      <c r="D22" s="6">
        <v>8</v>
      </c>
      <c r="E22" s="8"/>
      <c r="F22" s="8"/>
      <c r="G22" s="8">
        <f>SUM(G23:G25)</f>
        <v>299931</v>
      </c>
      <c r="H22" s="8"/>
      <c r="I22" s="8"/>
    </row>
    <row r="23" spans="1:9" ht="18.95" customHeight="1" x14ac:dyDescent="0.25">
      <c r="A23" s="6" t="s">
        <v>40</v>
      </c>
      <c r="B23" s="7" t="s">
        <v>34</v>
      </c>
      <c r="C23" s="6" t="s">
        <v>27</v>
      </c>
      <c r="D23" s="6">
        <v>9</v>
      </c>
      <c r="E23" s="8"/>
      <c r="F23" s="8"/>
      <c r="G23" s="8"/>
      <c r="H23" s="8"/>
      <c r="I23" s="8"/>
    </row>
    <row r="24" spans="1:9" ht="18.95" customHeight="1" x14ac:dyDescent="0.25">
      <c r="A24" s="6" t="s">
        <v>41</v>
      </c>
      <c r="B24" s="7" t="s">
        <v>36</v>
      </c>
      <c r="C24" s="6" t="s">
        <v>27</v>
      </c>
      <c r="D24" s="6">
        <v>10</v>
      </c>
      <c r="E24" s="8"/>
      <c r="F24" s="8"/>
      <c r="G24" s="8">
        <f>G20</f>
        <v>176430</v>
      </c>
      <c r="H24" s="8"/>
      <c r="I24" s="8"/>
    </row>
    <row r="25" spans="1:9" ht="18.95" customHeight="1" x14ac:dyDescent="0.25">
      <c r="A25" s="6" t="s">
        <v>42</v>
      </c>
      <c r="B25" s="7" t="s">
        <v>38</v>
      </c>
      <c r="C25" s="6" t="s">
        <v>27</v>
      </c>
      <c r="D25" s="6">
        <v>11</v>
      </c>
      <c r="E25" s="8"/>
      <c r="F25" s="8"/>
      <c r="G25" s="8">
        <f>G21</f>
        <v>123501</v>
      </c>
      <c r="H25" s="8"/>
      <c r="I25" s="8"/>
    </row>
    <row r="26" spans="1:9" ht="28.5" x14ac:dyDescent="0.25">
      <c r="A26" s="4" t="s">
        <v>43</v>
      </c>
      <c r="B26" s="5" t="s">
        <v>44</v>
      </c>
      <c r="C26" s="6" t="s">
        <v>27</v>
      </c>
      <c r="D26" s="6"/>
      <c r="E26" s="8"/>
      <c r="F26" s="8"/>
      <c r="G26" s="8"/>
      <c r="H26" s="8"/>
      <c r="I26" s="8"/>
    </row>
    <row r="27" spans="1:9" ht="27" customHeight="1" x14ac:dyDescent="0.25">
      <c r="A27" s="6">
        <v>1</v>
      </c>
      <c r="B27" s="7" t="s">
        <v>45</v>
      </c>
      <c r="C27" s="6" t="s">
        <v>27</v>
      </c>
      <c r="D27" s="6">
        <v>12</v>
      </c>
      <c r="E27" s="8"/>
      <c r="F27" s="8"/>
      <c r="G27" s="8">
        <f>G15-G18</f>
        <v>288169</v>
      </c>
      <c r="H27" s="8"/>
      <c r="I27" s="8"/>
    </row>
    <row r="28" spans="1:9" ht="30" x14ac:dyDescent="0.25">
      <c r="A28" s="6">
        <v>2</v>
      </c>
      <c r="B28" s="7" t="s">
        <v>46</v>
      </c>
      <c r="C28" s="6" t="s">
        <v>27</v>
      </c>
      <c r="D28" s="6">
        <v>13</v>
      </c>
      <c r="E28" s="8"/>
      <c r="F28" s="8"/>
      <c r="G28" s="8">
        <f>G16-G22</f>
        <v>288169</v>
      </c>
      <c r="H28" s="8"/>
      <c r="I28" s="8"/>
    </row>
    <row r="29" spans="1:9" ht="30" x14ac:dyDescent="0.25">
      <c r="A29" s="6">
        <v>3</v>
      </c>
      <c r="B29" s="7" t="s">
        <v>47</v>
      </c>
      <c r="C29" s="6" t="s">
        <v>27</v>
      </c>
      <c r="D29" s="6">
        <v>14</v>
      </c>
      <c r="E29" s="8"/>
      <c r="F29" s="8"/>
      <c r="G29" s="8"/>
      <c r="H29" s="8"/>
      <c r="I29" s="8"/>
    </row>
    <row r="30" spans="1:9" ht="30.75" customHeight="1" x14ac:dyDescent="0.25">
      <c r="F30" s="37" t="s">
        <v>66</v>
      </c>
      <c r="G30" s="37"/>
      <c r="H30" s="37"/>
      <c r="I30" s="37"/>
    </row>
    <row r="31" spans="1:9" ht="18.75" x14ac:dyDescent="0.25">
      <c r="A31" s="32" t="s">
        <v>55</v>
      </c>
      <c r="B31" s="32"/>
      <c r="F31" s="32" t="s">
        <v>54</v>
      </c>
      <c r="G31" s="32"/>
      <c r="H31" s="32"/>
      <c r="I31" s="32"/>
    </row>
    <row r="32" spans="1:9" ht="18.75" x14ac:dyDescent="0.25">
      <c r="A32" s="38"/>
      <c r="B32" s="38"/>
      <c r="F32" s="38"/>
      <c r="G32" s="38"/>
      <c r="H32" s="38"/>
      <c r="I32" s="38"/>
    </row>
    <row r="37" spans="1:9" hidden="1" x14ac:dyDescent="0.25"/>
    <row r="38" spans="1:9" ht="19.5" x14ac:dyDescent="0.35">
      <c r="A38" s="29" t="s">
        <v>67</v>
      </c>
      <c r="B38" s="29"/>
      <c r="F38" s="29"/>
      <c r="G38" s="29"/>
      <c r="H38" s="29"/>
      <c r="I38" s="29"/>
    </row>
  </sheetData>
  <mergeCells count="14">
    <mergeCell ref="A38:B38"/>
    <mergeCell ref="F38:I38"/>
    <mergeCell ref="D1:I1"/>
    <mergeCell ref="D2:I2"/>
    <mergeCell ref="A5:I5"/>
    <mergeCell ref="A6:I6"/>
    <mergeCell ref="A8:A11"/>
    <mergeCell ref="B8:B11"/>
    <mergeCell ref="H8:H11"/>
    <mergeCell ref="F30:I30"/>
    <mergeCell ref="A31:B31"/>
    <mergeCell ref="F31:I31"/>
    <mergeCell ref="A32:B32"/>
    <mergeCell ref="F32:I32"/>
  </mergeCells>
  <pageMargins left="0.7" right="0.17" top="0.31" bottom="0.24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workbookViewId="0">
      <selection activeCell="A2" sqref="A2"/>
    </sheetView>
  </sheetViews>
  <sheetFormatPr defaultRowHeight="14.25" x14ac:dyDescent="0.2"/>
  <cols>
    <col min="2" max="2" width="13.25" bestFit="1" customWidth="1"/>
    <col min="3" max="4" width="11.625" customWidth="1"/>
    <col min="5" max="5" width="13.25" bestFit="1" customWidth="1"/>
    <col min="6" max="6" width="15.875" customWidth="1"/>
    <col min="7" max="7" width="12.375" customWidth="1"/>
    <col min="8" max="8" width="14.25" bestFit="1" customWidth="1"/>
    <col min="9" max="9" width="13.25" bestFit="1" customWidth="1"/>
  </cols>
  <sheetData>
    <row r="1" spans="1:9" ht="15" x14ac:dyDescent="0.25">
      <c r="A1" s="39" t="s">
        <v>69</v>
      </c>
      <c r="B1" s="39"/>
      <c r="C1" s="39"/>
      <c r="D1" s="39"/>
      <c r="E1" s="39"/>
      <c r="F1" s="39"/>
    </row>
    <row r="2" spans="1:9" ht="15" x14ac:dyDescent="0.25">
      <c r="A2" s="19"/>
      <c r="B2" s="20" t="s">
        <v>56</v>
      </c>
      <c r="C2" s="20"/>
      <c r="D2" s="20"/>
      <c r="E2" s="20" t="s">
        <v>57</v>
      </c>
      <c r="F2" s="20" t="s">
        <v>58</v>
      </c>
    </row>
    <row r="3" spans="1:9" ht="15" x14ac:dyDescent="0.25">
      <c r="A3" s="19"/>
      <c r="B3" s="27">
        <v>0.3</v>
      </c>
      <c r="C3" s="27">
        <v>1</v>
      </c>
      <c r="D3" s="19"/>
      <c r="E3" s="22"/>
      <c r="F3" s="21">
        <v>13763629</v>
      </c>
      <c r="G3" t="s">
        <v>59</v>
      </c>
    </row>
    <row r="4" spans="1:9" x14ac:dyDescent="0.2">
      <c r="A4" s="19">
        <v>1</v>
      </c>
      <c r="B4" s="22">
        <f>'t1.2020'!$G$20</f>
        <v>176430</v>
      </c>
      <c r="C4" s="22">
        <f>B4*100/30</f>
        <v>588100</v>
      </c>
      <c r="D4" s="22"/>
      <c r="E4" s="22"/>
      <c r="F4" s="23">
        <f>F3+B4-E4</f>
        <v>13940059</v>
      </c>
    </row>
    <row r="5" spans="1:9" x14ac:dyDescent="0.2">
      <c r="A5" s="19">
        <v>2</v>
      </c>
      <c r="B5" s="22" t="e">
        <f>#REF!</f>
        <v>#REF!</v>
      </c>
      <c r="C5" s="22" t="e">
        <f t="shared" ref="C5:C15" si="0">B5*100/30</f>
        <v>#REF!</v>
      </c>
      <c r="D5" s="22"/>
      <c r="E5" s="22"/>
      <c r="F5" s="23" t="e">
        <f t="shared" ref="F5:F14" si="1">F4+B5-E5</f>
        <v>#REF!</v>
      </c>
    </row>
    <row r="6" spans="1:9" x14ac:dyDescent="0.2">
      <c r="A6" s="19">
        <v>3</v>
      </c>
      <c r="B6" s="22" t="e">
        <f>#REF!</f>
        <v>#REF!</v>
      </c>
      <c r="C6" s="22" t="e">
        <f t="shared" si="0"/>
        <v>#REF!</v>
      </c>
      <c r="D6" s="22"/>
      <c r="E6" s="22">
        <v>720000</v>
      </c>
      <c r="F6" s="23" t="e">
        <f t="shared" si="1"/>
        <v>#REF!</v>
      </c>
    </row>
    <row r="7" spans="1:9" x14ac:dyDescent="0.2">
      <c r="A7" s="19">
        <v>4</v>
      </c>
      <c r="B7" s="22" t="e">
        <f>#REF!</f>
        <v>#REF!</v>
      </c>
      <c r="C7" s="22" t="e">
        <f t="shared" si="0"/>
        <v>#REF!</v>
      </c>
      <c r="D7" s="22"/>
      <c r="E7" s="22"/>
      <c r="F7" s="23" t="e">
        <f t="shared" si="1"/>
        <v>#REF!</v>
      </c>
    </row>
    <row r="8" spans="1:9" x14ac:dyDescent="0.2">
      <c r="A8" s="19">
        <v>5</v>
      </c>
      <c r="B8" s="22" t="e">
        <f>#REF!</f>
        <v>#REF!</v>
      </c>
      <c r="C8" s="22" t="e">
        <f t="shared" si="0"/>
        <v>#REF!</v>
      </c>
      <c r="D8" s="22"/>
      <c r="E8" s="22"/>
      <c r="F8" s="23" t="e">
        <f t="shared" si="1"/>
        <v>#REF!</v>
      </c>
    </row>
    <row r="9" spans="1:9" x14ac:dyDescent="0.2">
      <c r="A9" s="19">
        <v>6</v>
      </c>
      <c r="B9" s="22" t="e">
        <f>#REF!</f>
        <v>#REF!</v>
      </c>
      <c r="C9" s="22" t="e">
        <f t="shared" si="0"/>
        <v>#REF!</v>
      </c>
      <c r="D9" s="22"/>
      <c r="E9" s="22"/>
      <c r="F9" s="23" t="e">
        <f t="shared" si="1"/>
        <v>#REF!</v>
      </c>
    </row>
    <row r="10" spans="1:9" x14ac:dyDescent="0.2">
      <c r="A10" s="19">
        <v>7</v>
      </c>
      <c r="B10" s="22" t="e">
        <f>#REF!</f>
        <v>#REF!</v>
      </c>
      <c r="C10" s="22" t="e">
        <f t="shared" si="0"/>
        <v>#REF!</v>
      </c>
      <c r="D10" s="22"/>
      <c r="E10" s="22"/>
      <c r="F10" s="23" t="e">
        <f t="shared" si="1"/>
        <v>#REF!</v>
      </c>
    </row>
    <row r="11" spans="1:9" x14ac:dyDescent="0.2">
      <c r="A11" s="19">
        <v>8</v>
      </c>
      <c r="B11" s="22" t="e">
        <f>#REF!</f>
        <v>#REF!</v>
      </c>
      <c r="C11" s="22" t="e">
        <f t="shared" si="0"/>
        <v>#REF!</v>
      </c>
      <c r="D11" s="22"/>
      <c r="E11" s="22">
        <v>3600000</v>
      </c>
      <c r="F11" s="23" t="e">
        <f t="shared" si="1"/>
        <v>#REF!</v>
      </c>
    </row>
    <row r="12" spans="1:9" x14ac:dyDescent="0.2">
      <c r="A12" s="19">
        <v>9</v>
      </c>
      <c r="B12" s="22" t="e">
        <f>#REF!</f>
        <v>#REF!</v>
      </c>
      <c r="C12" s="22" t="e">
        <f t="shared" si="0"/>
        <v>#REF!</v>
      </c>
      <c r="D12" s="22"/>
      <c r="E12" s="22"/>
      <c r="F12" s="23" t="e">
        <f t="shared" si="1"/>
        <v>#REF!</v>
      </c>
    </row>
    <row r="13" spans="1:9" x14ac:dyDescent="0.2">
      <c r="A13" s="19">
        <v>10</v>
      </c>
      <c r="B13" s="22" t="e">
        <f>#REF!</f>
        <v>#REF!</v>
      </c>
      <c r="C13" s="22" t="e">
        <f t="shared" si="0"/>
        <v>#REF!</v>
      </c>
      <c r="D13" s="22"/>
      <c r="E13" s="22"/>
      <c r="F13" s="23" t="e">
        <f t="shared" si="1"/>
        <v>#REF!</v>
      </c>
    </row>
    <row r="14" spans="1:9" x14ac:dyDescent="0.2">
      <c r="A14" s="19">
        <v>11</v>
      </c>
      <c r="B14" s="22" t="e">
        <f>#REF!</f>
        <v>#REF!</v>
      </c>
      <c r="C14" s="22" t="e">
        <f t="shared" si="0"/>
        <v>#REF!</v>
      </c>
      <c r="D14" s="22"/>
      <c r="E14" s="22"/>
      <c r="F14" s="23" t="e">
        <f t="shared" si="1"/>
        <v>#REF!</v>
      </c>
      <c r="I14" s="25"/>
    </row>
    <row r="15" spans="1:9" ht="15" x14ac:dyDescent="0.25">
      <c r="A15" s="19">
        <v>12</v>
      </c>
      <c r="B15" s="22" t="e">
        <f>#REF!</f>
        <v>#REF!</v>
      </c>
      <c r="C15" s="22" t="e">
        <f t="shared" si="0"/>
        <v>#REF!</v>
      </c>
      <c r="D15" s="22"/>
      <c r="E15" s="22">
        <f>I20</f>
        <v>3348000</v>
      </c>
      <c r="F15" s="24" t="e">
        <f>F14+B15-E15</f>
        <v>#REF!</v>
      </c>
      <c r="G15" t="s">
        <v>60</v>
      </c>
      <c r="H15" t="s">
        <v>61</v>
      </c>
      <c r="I15" s="25">
        <v>2663000</v>
      </c>
    </row>
    <row r="16" spans="1:9" ht="15" x14ac:dyDescent="0.25">
      <c r="B16" s="25">
        <v>1900000</v>
      </c>
      <c r="F16" s="28" t="e">
        <f>F15+B16</f>
        <v>#REF!</v>
      </c>
      <c r="H16" t="s">
        <v>62</v>
      </c>
      <c r="I16" s="25">
        <v>250000</v>
      </c>
    </row>
    <row r="17" spans="2:9" x14ac:dyDescent="0.2">
      <c r="B17" s="26" t="e">
        <f>SUM(B4:B15)</f>
        <v>#REF!</v>
      </c>
      <c r="C17" s="26" t="e">
        <f>SUM(C4:C15)</f>
        <v>#REF!</v>
      </c>
      <c r="D17" s="26">
        <f t="shared" ref="D17:E17" si="2">SUM(D4:D15)</f>
        <v>0</v>
      </c>
      <c r="E17" s="26">
        <f t="shared" si="2"/>
        <v>7668000</v>
      </c>
      <c r="H17" t="s">
        <v>63</v>
      </c>
      <c r="I17" s="25">
        <v>260000</v>
      </c>
    </row>
    <row r="18" spans="2:9" x14ac:dyDescent="0.2">
      <c r="H18" t="s">
        <v>64</v>
      </c>
      <c r="I18" s="25">
        <v>175000</v>
      </c>
    </row>
    <row r="20" spans="2:9" x14ac:dyDescent="0.2">
      <c r="I20" s="26">
        <f>SUM(I15:I19)</f>
        <v>3348000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t1.2020</vt:lpstr>
      <vt:lpstr>theo doi thu chi 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anh</dc:creator>
  <cp:lastModifiedBy>SPECIAL PC</cp:lastModifiedBy>
  <cp:lastPrinted>2018-02-01T06:41:17Z</cp:lastPrinted>
  <dcterms:created xsi:type="dcterms:W3CDTF">2013-10-28T19:12:38Z</dcterms:created>
  <dcterms:modified xsi:type="dcterms:W3CDTF">2020-02-13T08:20:36Z</dcterms:modified>
</cp:coreProperties>
</file>